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natalica/Documents/PPF /Online training_Project appraisal_PPTs/Additional documents/Module 4/"/>
    </mc:Choice>
  </mc:AlternateContent>
  <xr:revisionPtr revIDLastSave="0" documentId="8_{B9F95B40-349A-DF4A-96F9-2D1DF060A42E}" xr6:coauthVersionLast="47" xr6:coauthVersionMax="47" xr10:uidLastSave="{00000000-0000-0000-0000-000000000000}"/>
  <workbookProtection workbookAlgorithmName="SHA-512" workbookHashValue="SSvmUJNo9yls89TbSVob8YiRW7mX3PTWgXjTI8uk/LTI4JiPeUY80YqJUi6wtrBrYF2ATlqyMRqCD30+JNuNoQ==" workbookSaltValue="4L33hD7t5tE9S2xYfPc5kA==" workbookSpinCount="100000" lockStructure="1"/>
  <bookViews>
    <workbookView xWindow="0" yWindow="760" windowWidth="21800" windowHeight="12980" xr2:uid="{00000000-000D-0000-FFFF-FFFF00000000}"/>
  </bookViews>
  <sheets>
    <sheet name="Scoring_Methodology"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1" l="1"/>
  <c r="E20" i="1"/>
  <c r="E29" i="1"/>
  <c r="E31" i="1"/>
  <c r="E27" i="1"/>
  <c r="E14" i="1"/>
  <c r="E28" i="1"/>
  <c r="E16" i="1"/>
  <c r="E17" i="1"/>
  <c r="E18" i="1"/>
  <c r="E21" i="1"/>
  <c r="E22" i="1"/>
  <c r="E24" i="1"/>
  <c r="E25" i="1"/>
  <c r="E26" i="1"/>
  <c r="E23" i="1" s="1"/>
  <c r="E30" i="1"/>
  <c r="E13" i="1" l="1"/>
  <c r="E9" i="1" s="1"/>
  <c r="E19" i="1"/>
  <c r="E8" i="1" l="1"/>
  <c r="E11" i="1"/>
  <c r="E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Kostas Kiriakopoulos</author>
  </authors>
  <commentList>
    <comment ref="B7" authorId="0" shapeId="0" xr:uid="{00000000-0006-0000-0000-000001000000}">
      <text>
        <r>
          <rPr>
            <b/>
            <sz val="9"/>
            <color indexed="81"/>
            <rFont val="Tahoma"/>
            <family val="2"/>
          </rPr>
          <t>Kostas Kiriakopoulos:</t>
        </r>
        <r>
          <rPr>
            <sz val="9"/>
            <color indexed="81"/>
            <rFont val="Tahoma"/>
            <family val="2"/>
          </rPr>
          <t xml:space="preserve">
This is the minimum numerical threshold for the  aproject to be accepted. It can be changed if higher thershold is required</t>
        </r>
      </text>
    </comment>
    <comment ref="D8" authorId="0" shapeId="0" xr:uid="{00000000-0006-0000-0000-000002000000}">
      <text>
        <r>
          <rPr>
            <b/>
            <sz val="9"/>
            <color indexed="81"/>
            <rFont val="Tahoma"/>
            <family val="2"/>
          </rPr>
          <t>Kostas Kiriakopoulos:</t>
        </r>
        <r>
          <rPr>
            <sz val="9"/>
            <color indexed="81"/>
            <rFont val="Tahoma"/>
            <family val="2"/>
          </rPr>
          <t xml:space="preserve">
</t>
        </r>
        <r>
          <rPr>
            <b/>
            <sz val="9"/>
            <color indexed="81"/>
            <rFont val="Tahoma"/>
            <family val="2"/>
          </rPr>
          <t>This is final appraisal</t>
        </r>
        <r>
          <rPr>
            <sz val="9"/>
            <color indexed="81"/>
            <rFont val="Tahoma"/>
            <family val="2"/>
          </rPr>
          <t xml:space="preserve">
A. In case there are any wrong inputs the project is rejected
B. In case the minimum quantitatve criteria are not met the project is rejected
C. In case the Legal /Environmental requirements  are not marked with "Y" the project is rejected.
D. In all other cases total numerical score for the project appears and the project is accepted</t>
        </r>
      </text>
    </comment>
    <comment ref="D9" authorId="0" shapeId="0" xr:uid="{00000000-0006-0000-0000-000003000000}">
      <text>
        <r>
          <rPr>
            <b/>
            <sz val="9"/>
            <color indexed="81"/>
            <rFont val="Tahoma"/>
            <family val="2"/>
          </rPr>
          <t>Kostas Kiriakopoulos:</t>
        </r>
        <r>
          <rPr>
            <sz val="9"/>
            <color indexed="81"/>
            <rFont val="Tahoma"/>
            <family val="2"/>
          </rPr>
          <t xml:space="preserve">
IF this is </t>
        </r>
        <r>
          <rPr>
            <b/>
            <sz val="9"/>
            <color indexed="81"/>
            <rFont val="Tahoma"/>
            <family val="2"/>
          </rPr>
          <t>YES</t>
        </r>
        <r>
          <rPr>
            <sz val="9"/>
            <color indexed="81"/>
            <rFont val="Tahoma"/>
            <family val="2"/>
          </rPr>
          <t xml:space="preserve"> it means that all numericall  inputs are within the bounds(0-10) and the Legal and envoronmental requirement are marked with ("Y" or "N"). 
IF this is </t>
        </r>
        <r>
          <rPr>
            <b/>
            <sz val="9"/>
            <color indexed="81"/>
            <rFont val="Tahoma"/>
            <family val="2"/>
          </rPr>
          <t>NO</t>
        </r>
        <r>
          <rPr>
            <sz val="9"/>
            <color indexed="81"/>
            <rFont val="Tahoma"/>
            <family val="2"/>
          </rPr>
          <t xml:space="preserve"> it means that there is at least one error in inputs and the scoring is paused.</t>
        </r>
      </text>
    </comment>
    <comment ref="D10" authorId="0" shapeId="0" xr:uid="{00000000-0006-0000-0000-000004000000}">
      <text>
        <r>
          <rPr>
            <b/>
            <sz val="9"/>
            <color indexed="81"/>
            <rFont val="Tahoma"/>
            <family val="2"/>
          </rPr>
          <t>Kostas Kiriakopoulos:</t>
        </r>
        <r>
          <rPr>
            <sz val="9"/>
            <color indexed="81"/>
            <rFont val="Tahoma"/>
            <family val="2"/>
          </rPr>
          <t xml:space="preserve">
This is an </t>
        </r>
        <r>
          <rPr>
            <b/>
            <sz val="9"/>
            <color indexed="81"/>
            <rFont val="Tahoma"/>
            <family val="2"/>
          </rPr>
          <t>Indicator</t>
        </r>
        <r>
          <rPr>
            <sz val="9"/>
            <color indexed="81"/>
            <rFont val="Tahoma"/>
            <family val="2"/>
          </rPr>
          <t xml:space="preserve"> that combines the following appraisal rules:
1. If the project costs &gt;20
0000000 then the CBA subrequerement  should be scored, otherwise CBA weight  is added into the financial case  subrequirement
2.All sub requirements/requirements should be &gt;=4
3. The legal and the environmental assessment requirement should  be marked as (Y)
For the project score to be compared with the minimum accepted overall score the </t>
        </r>
        <r>
          <rPr>
            <b/>
            <sz val="9"/>
            <color indexed="81"/>
            <rFont val="Tahoma"/>
            <family val="2"/>
          </rPr>
          <t>Indicator</t>
        </r>
        <r>
          <rPr>
            <sz val="9"/>
            <color indexed="81"/>
            <rFont val="Tahoma"/>
            <family val="2"/>
          </rPr>
          <t xml:space="preserve"> must be </t>
        </r>
        <r>
          <rPr>
            <b/>
            <sz val="9"/>
            <color indexed="81"/>
            <rFont val="Tahoma"/>
            <family val="2"/>
          </rPr>
          <t>0</t>
        </r>
        <r>
          <rPr>
            <sz val="9"/>
            <color indexed="81"/>
            <rFont val="Tahoma"/>
            <family val="2"/>
          </rPr>
          <t xml:space="preserve">. In case the indicator is not </t>
        </r>
        <r>
          <rPr>
            <b/>
            <sz val="9"/>
            <color indexed="81"/>
            <rFont val="Tahoma"/>
            <family val="2"/>
          </rPr>
          <t>0</t>
        </r>
        <r>
          <rPr>
            <sz val="9"/>
            <color indexed="81"/>
            <rFont val="Tahoma"/>
            <family val="2"/>
          </rPr>
          <t>, the  project is rejected.
 IF the inputs are not correct, then the Indicator is not evaluated and a "</t>
        </r>
        <r>
          <rPr>
            <b/>
            <sz val="9"/>
            <color indexed="81"/>
            <rFont val="Tahoma"/>
            <family val="2"/>
          </rPr>
          <t>WRONG INPUTS</t>
        </r>
        <r>
          <rPr>
            <sz val="9"/>
            <color indexed="81"/>
            <rFont val="Tahoma"/>
            <family val="2"/>
          </rPr>
          <t>" message appears and the project is rejected.</t>
        </r>
      </text>
    </comment>
    <comment ref="D11" authorId="0" shapeId="0" xr:uid="{2AC891F4-6990-4F3A-9A71-1E8C56ED9A62}">
      <text>
        <r>
          <rPr>
            <b/>
            <sz val="9"/>
            <color indexed="81"/>
            <rFont val="Tahoma"/>
            <family val="2"/>
          </rPr>
          <t>Kostas Kiriakopoulos:</t>
        </r>
        <r>
          <rPr>
            <sz val="9"/>
            <color indexed="81"/>
            <rFont val="Tahoma"/>
            <family val="2"/>
          </rPr>
          <t xml:space="preserve">
</t>
        </r>
        <r>
          <rPr>
            <b/>
            <sz val="9"/>
            <color indexed="81"/>
            <rFont val="Tahoma"/>
            <family val="2"/>
          </rPr>
          <t>This is final appraisal</t>
        </r>
        <r>
          <rPr>
            <sz val="9"/>
            <color indexed="81"/>
            <rFont val="Tahoma"/>
            <family val="2"/>
          </rPr>
          <t xml:space="preserve">
A. In case there are any wrong inputs the project is rejected
B. In case the minimum quantitatve criteria are not met the project is rejected
C. In case the Legal /Environmental requirements  are not marked with "Y" the project is rejected.
D. In all other cases total numerical score for the project appears and the project is accepted</t>
        </r>
      </text>
    </comment>
    <comment ref="D12" authorId="0" shapeId="0" xr:uid="{00000000-0006-0000-0000-000006000000}">
      <text>
        <r>
          <rPr>
            <b/>
            <sz val="9"/>
            <color indexed="81"/>
            <rFont val="Tahoma"/>
            <family val="2"/>
          </rPr>
          <t>Kostas Kiriakopoulos:</t>
        </r>
        <r>
          <rPr>
            <sz val="9"/>
            <color indexed="81"/>
            <rFont val="Tahoma"/>
            <family val="2"/>
          </rPr>
          <t xml:space="preserve">
Insert the scores below only on </t>
        </r>
        <r>
          <rPr>
            <b/>
            <sz val="9"/>
            <color indexed="81"/>
            <rFont val="Tahoma"/>
            <family val="2"/>
          </rPr>
          <t>green</t>
        </r>
        <r>
          <rPr>
            <sz val="9"/>
            <color indexed="81"/>
            <rFont val="Tahoma"/>
            <family val="2"/>
          </rPr>
          <t xml:space="preserve"> cells</t>
        </r>
      </text>
    </comment>
    <comment ref="F16" authorId="0" shapeId="0" xr:uid="{00000000-0006-0000-0000-000009000000}">
      <text>
        <r>
          <rPr>
            <b/>
            <sz val="9"/>
            <color indexed="81"/>
            <rFont val="Tahoma"/>
            <family val="2"/>
          </rPr>
          <t>Kostas Kiriakopoulos:</t>
        </r>
        <r>
          <rPr>
            <sz val="9"/>
            <color indexed="81"/>
            <rFont val="Tahoma"/>
            <family val="2"/>
          </rPr>
          <t xml:space="preserve">
List the potential beneficiaries of the Project</t>
        </r>
      </text>
    </comment>
    <comment ref="F22" authorId="0" shapeId="0" xr:uid="{00000000-0006-0000-0000-00000F000000}">
      <text>
        <r>
          <rPr>
            <b/>
            <sz val="9"/>
            <color indexed="81"/>
            <rFont val="Tahoma"/>
            <family val="2"/>
          </rPr>
          <t>Kostas Kiriakopoulos:</t>
        </r>
        <r>
          <rPr>
            <sz val="9"/>
            <color indexed="81"/>
            <rFont val="Tahoma"/>
            <family val="2"/>
          </rPr>
          <t xml:space="preserve">
Description of the proposed phases, proposed activities and schedules of the project. Assessment of whether their implementation is realistic and adequate for the completion of the project within the proposed timelines. The project proposal must include a credible estimate of the completion of each phase of the project (construction phase and / or operation phase, where applicable).</t>
        </r>
      </text>
    </comment>
    <comment ref="F23" authorId="0" shapeId="0" xr:uid="{00000000-0006-0000-0000-000010000000}">
      <text>
        <r>
          <rPr>
            <b/>
            <sz val="9"/>
            <color indexed="81"/>
            <rFont val="Tahoma"/>
            <family val="2"/>
          </rPr>
          <t>Kostas Kiriakopoulos:</t>
        </r>
        <r>
          <rPr>
            <sz val="9"/>
            <color indexed="81"/>
            <rFont val="Tahoma"/>
            <family val="2"/>
          </rPr>
          <t xml:space="preserve">
This section analyses the efficiency and effectiveness of the project. All assumptions supporting the analysis must be stated clearly. Information submitted must include:</t>
        </r>
      </text>
    </comment>
    <comment ref="C27" authorId="0" shapeId="0" xr:uid="{00000000-0006-0000-0000-000014000000}">
      <text>
        <r>
          <rPr>
            <b/>
            <sz val="9"/>
            <color indexed="81"/>
            <rFont val="Tahoma"/>
            <family val="2"/>
          </rPr>
          <t>Kostas Kiriakopoulos:</t>
        </r>
        <r>
          <rPr>
            <sz val="9"/>
            <color indexed="81"/>
            <rFont val="Tahoma"/>
            <family val="2"/>
          </rPr>
          <t xml:space="preserve">
Accepted="Y"
Rejected="N"</t>
        </r>
      </text>
    </comment>
    <comment ref="F29" authorId="0" shapeId="0" xr:uid="{00000000-0006-0000-0000-000017000000}">
      <text>
        <r>
          <rPr>
            <b/>
            <sz val="9"/>
            <color indexed="81"/>
            <rFont val="Tahoma"/>
            <family val="2"/>
          </rPr>
          <t>Kostas Kiriakopoulos:</t>
        </r>
        <r>
          <rPr>
            <sz val="9"/>
            <color indexed="81"/>
            <rFont val="Tahoma"/>
            <family val="2"/>
          </rPr>
          <t xml:space="preserve">
Information submitted must include an assessment of the consequences (negative and positive) of the project for the population, such as the effect on livelihoods, income distribution, poverty, unemployment, gender equality and minorities where relevant.</t>
        </r>
      </text>
    </comment>
    <comment ref="C30" authorId="0" shapeId="0" xr:uid="{00000000-0006-0000-0000-000018000000}">
      <text>
        <r>
          <rPr>
            <b/>
            <sz val="9"/>
            <color indexed="81"/>
            <rFont val="Tahoma"/>
            <family val="2"/>
          </rPr>
          <t>Kostas Kiriakopoulos:</t>
        </r>
        <r>
          <rPr>
            <sz val="9"/>
            <color indexed="81"/>
            <rFont val="Tahoma"/>
            <family val="2"/>
          </rPr>
          <t xml:space="preserve">
Accepted="Y"
Rejected="N"</t>
        </r>
      </text>
    </comment>
  </commentList>
</comments>
</file>

<file path=xl/sharedStrings.xml><?xml version="1.0" encoding="utf-8"?>
<sst xmlns="http://schemas.openxmlformats.org/spreadsheetml/2006/main" count="70" uniqueCount="53">
  <si>
    <t xml:space="preserve"> </t>
  </si>
  <si>
    <t>1.2</t>
  </si>
  <si>
    <t>1.3</t>
  </si>
  <si>
    <t>1.4</t>
  </si>
  <si>
    <t>1.5</t>
  </si>
  <si>
    <t>2.1</t>
  </si>
  <si>
    <t>2.2</t>
  </si>
  <si>
    <t>2.3</t>
  </si>
  <si>
    <t>3.1</t>
  </si>
  <si>
    <t>3.2</t>
  </si>
  <si>
    <t>3.3</t>
  </si>
  <si>
    <t>Y</t>
  </si>
  <si>
    <t>`</t>
  </si>
  <si>
    <t>INDICATOR</t>
  </si>
  <si>
    <t>XXX</t>
  </si>
  <si>
    <t>Technical Analysis score</t>
  </si>
  <si>
    <t>XXXX</t>
  </si>
  <si>
    <t>Introducerea datelor se efectuează in celulele de culoare verde</t>
  </si>
  <si>
    <t>Titlul proiectului:</t>
  </si>
  <si>
    <t>Autoritatea publica</t>
  </si>
  <si>
    <t>Costul total</t>
  </si>
  <si>
    <t>Scorul total minim acceptat</t>
  </si>
  <si>
    <t>DECIZIA</t>
  </si>
  <si>
    <t>Datele sunt corecte?</t>
  </si>
  <si>
    <t>Scorul de evaluare</t>
  </si>
  <si>
    <t>Cerinţe</t>
  </si>
  <si>
    <t>Sumarul proiectului</t>
  </si>
  <si>
    <t>Sumarul scorului proiectului</t>
  </si>
  <si>
    <t>Date de intrare</t>
  </si>
  <si>
    <t>Acceptat/Respins</t>
  </si>
  <si>
    <t>*Nivelul pentru analiza ACB/ ACE</t>
  </si>
  <si>
    <t>Scopul</t>
  </si>
  <si>
    <t>Cadrul strategic</t>
  </si>
  <si>
    <t>Beneficiari</t>
  </si>
  <si>
    <t>Locaţia</t>
  </si>
  <si>
    <t>Surse posibile de finantare</t>
  </si>
  <si>
    <t>Analiza tehnică</t>
  </si>
  <si>
    <t>Resurse şi specificaţii tehnice</t>
  </si>
  <si>
    <t>Cerinţe tehnice</t>
  </si>
  <si>
    <t>Evaluare operaţională</t>
  </si>
  <si>
    <t>Economic/Analiza financiară</t>
  </si>
  <si>
    <t>Studiu de caz</t>
  </si>
  <si>
    <t>Studiu financiar</t>
  </si>
  <si>
    <t>Analiza cost beneficiu/Cost-eficienţă (dacă e posibil)*</t>
  </si>
  <si>
    <t>Evaluarea juridică</t>
  </si>
  <si>
    <t>Evaluarea instituţională şi de management</t>
  </si>
  <si>
    <t>Evaluarea impactului social</t>
  </si>
  <si>
    <t>Evaluarea de mediu</t>
  </si>
  <si>
    <t>Analiza riscului</t>
  </si>
  <si>
    <t>Scorul Analiza economică/Analiza financiară</t>
  </si>
  <si>
    <t>Ponderea sub-criteriilor</t>
  </si>
  <si>
    <t>Ponderea criteriilor</t>
  </si>
  <si>
    <t>Criterii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</si>
</sst>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 _€_-;\-* #,##0\ _€_-;_-* &quot;-&quot;??\ _€_-;_-@_-"/>
    <numFmt numFmtId="166" formatCode="0.00000"/>
    <numFmt numFmtId="167" formatCode="_(* #,##0.00000_);_(* \(#,##0.00000\);_(* &quot;-&quot;??_);_(@_)"/>
    <numFmt numFmtId="168" formatCode="_(* #,##0_);_(* \(#,##0\);_(* &quot;-&quot;??_);_(@_)"/>
  </numFmts>
  <fonts count="15" x14ac:knownFonts="1">
    <font>
      <sz val="11"/>
      <color theme="1"/>
      <name val="Calibri"/>
      <family val="2"/>
      <scheme val="minor"/>
    </font>
    <font>
      <sz val="11"/>
      <color theme="1"/>
      <name val="Calibri"/>
      <family val="2"/>
      <scheme val="minor"/>
    </font>
    <font>
      <b/>
      <sz val="9"/>
      <color indexed="81"/>
      <name val="Tahoma"/>
      <family val="2"/>
    </font>
    <font>
      <sz val="9"/>
      <color indexed="81"/>
      <name val="Tahoma"/>
      <family val="2"/>
    </font>
    <font>
      <b/>
      <sz val="8"/>
      <color theme="1"/>
      <name val="Calibri"/>
      <family val="2"/>
      <scheme val="minor"/>
    </font>
    <font>
      <sz val="8"/>
      <color theme="1"/>
      <name val="Calibri"/>
      <family val="2"/>
      <scheme val="minor"/>
    </font>
    <font>
      <b/>
      <sz val="8"/>
      <color rgb="FFFF0000"/>
      <name val="Calibri"/>
      <family val="2"/>
      <scheme val="minor"/>
    </font>
    <font>
      <b/>
      <sz val="8"/>
      <color theme="1"/>
      <name val="Calibri"/>
      <family val="2"/>
    </font>
    <font>
      <b/>
      <sz val="8"/>
      <color rgb="FF000000"/>
      <name val="Calibri"/>
      <family val="2"/>
    </font>
    <font>
      <i/>
      <sz val="8"/>
      <color theme="1"/>
      <name val="Calibri"/>
      <family val="2"/>
      <scheme val="minor"/>
    </font>
    <font>
      <sz val="8"/>
      <color theme="1"/>
      <name val="Calibri"/>
      <family val="2"/>
    </font>
    <font>
      <b/>
      <sz val="8"/>
      <name val="Calibri"/>
      <family val="2"/>
    </font>
    <font>
      <i/>
      <sz val="8"/>
      <color theme="1"/>
      <name val="Calibri"/>
      <family val="2"/>
    </font>
    <font>
      <sz val="8"/>
      <color rgb="FF000000"/>
      <name val="Calibri"/>
      <family val="2"/>
    </font>
    <font>
      <i/>
      <sz val="8"/>
      <color rgb="FF000000"/>
      <name val="Calibri"/>
      <family val="2"/>
    </font>
  </fonts>
  <fills count="7">
    <fill>
      <patternFill patternType="none"/>
    </fill>
    <fill>
      <patternFill patternType="gray125"/>
    </fill>
    <fill>
      <patternFill patternType="solid">
        <fgColor theme="5"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53">
    <xf numFmtId="0" fontId="0" fillId="0" borderId="0" xfId="0"/>
    <xf numFmtId="0" fontId="4" fillId="0" borderId="0" xfId="0" applyFont="1" applyAlignment="1">
      <alignment horizontal="center"/>
    </xf>
    <xf numFmtId="0" fontId="5" fillId="0" borderId="0" xfId="0" applyFont="1" applyAlignment="1">
      <alignment horizontal="center" wrapText="1"/>
    </xf>
    <xf numFmtId="0" fontId="5" fillId="0" borderId="0" xfId="0" applyFont="1" applyAlignment="1">
      <alignment horizontal="center"/>
    </xf>
    <xf numFmtId="0" fontId="6" fillId="0" borderId="0" xfId="0" applyFont="1" applyAlignment="1">
      <alignment horizontal="center" vertical="center"/>
    </xf>
    <xf numFmtId="0" fontId="5" fillId="0" borderId="0" xfId="0" applyFont="1"/>
    <xf numFmtId="0" fontId="5" fillId="0" borderId="0" xfId="0" applyFont="1" applyAlignment="1">
      <alignment wrapText="1"/>
    </xf>
    <xf numFmtId="0" fontId="4" fillId="0" borderId="0" xfId="0" applyFont="1" applyAlignment="1">
      <alignment vertical="center"/>
    </xf>
    <xf numFmtId="0" fontId="4" fillId="6" borderId="0" xfId="0" applyFont="1" applyFill="1" applyAlignment="1" applyProtection="1">
      <alignment horizontal="center" vertical="center"/>
      <protection locked="0"/>
    </xf>
    <xf numFmtId="0" fontId="4" fillId="0" borderId="0" xfId="0" applyFont="1" applyAlignment="1">
      <alignment horizontal="center" vertical="center"/>
    </xf>
    <xf numFmtId="0" fontId="5" fillId="0" borderId="0" xfId="0" applyFont="1" applyAlignment="1">
      <alignment horizontal="center" vertical="center"/>
    </xf>
    <xf numFmtId="0" fontId="7" fillId="2" borderId="1" xfId="0" applyFont="1" applyFill="1" applyBorder="1" applyAlignment="1">
      <alignment horizontal="center" wrapText="1"/>
    </xf>
    <xf numFmtId="168" fontId="7" fillId="5" borderId="1" xfId="1" applyNumberFormat="1" applyFont="1" applyFill="1" applyBorder="1" applyAlignment="1" applyProtection="1">
      <alignment horizontal="center" wrapText="1"/>
      <protection locked="0"/>
    </xf>
    <xf numFmtId="168" fontId="4" fillId="0" borderId="0" xfId="1" applyNumberFormat="1" applyFont="1" applyAlignment="1" applyProtection="1">
      <alignment horizontal="center" vertical="center"/>
    </xf>
    <xf numFmtId="1" fontId="8" fillId="2" borderId="0" xfId="0" applyNumberFormat="1" applyFont="1" applyFill="1" applyAlignment="1">
      <alignment horizontal="center"/>
    </xf>
    <xf numFmtId="0" fontId="8" fillId="2" borderId="1" xfId="0" applyFont="1" applyFill="1" applyBorder="1"/>
    <xf numFmtId="0" fontId="9" fillId="0" borderId="0" xfId="0" applyFont="1" applyAlignment="1">
      <alignment horizontal="center" vertical="center"/>
    </xf>
    <xf numFmtId="0" fontId="10" fillId="2" borderId="1" xfId="0" applyFont="1" applyFill="1" applyBorder="1" applyAlignment="1">
      <alignment horizontal="center" wrapText="1"/>
    </xf>
    <xf numFmtId="166" fontId="11" fillId="2" borderId="1" xfId="0" applyNumberFormat="1" applyFont="1" applyFill="1" applyBorder="1" applyAlignment="1">
      <alignment horizontal="center" wrapText="1"/>
    </xf>
    <xf numFmtId="167" fontId="4" fillId="0" borderId="0" xfId="1" applyNumberFormat="1" applyFont="1" applyAlignment="1" applyProtection="1">
      <alignment horizontal="center" vertical="center"/>
    </xf>
    <xf numFmtId="166" fontId="11" fillId="2" borderId="1" xfId="0" applyNumberFormat="1" applyFont="1" applyFill="1" applyBorder="1" applyAlignment="1">
      <alignment horizontal="center"/>
    </xf>
    <xf numFmtId="1" fontId="8" fillId="2" borderId="1" xfId="0" applyNumberFormat="1" applyFont="1" applyFill="1" applyBorder="1" applyAlignment="1">
      <alignment horizontal="center"/>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4" fillId="3" borderId="2" xfId="0" applyFont="1" applyFill="1" applyBorder="1" applyAlignment="1">
      <alignment horizontal="center" vertical="center" wrapText="1"/>
    </xf>
    <xf numFmtId="165" fontId="7" fillId="0" borderId="0" xfId="1" applyNumberFormat="1" applyFont="1" applyFill="1" applyBorder="1" applyAlignment="1" applyProtection="1">
      <alignment horizontal="center" vertical="center"/>
    </xf>
    <xf numFmtId="0" fontId="7" fillId="4" borderId="1" xfId="0" applyFont="1" applyFill="1" applyBorder="1" applyAlignment="1">
      <alignment horizontal="center"/>
    </xf>
    <xf numFmtId="10" fontId="7" fillId="0" borderId="1" xfId="1" applyNumberFormat="1" applyFont="1" applyFill="1" applyBorder="1" applyAlignment="1" applyProtection="1">
      <alignment horizontal="center" wrapText="1"/>
    </xf>
    <xf numFmtId="0" fontId="7" fillId="0" borderId="1" xfId="0" applyFont="1" applyBorder="1" applyAlignment="1">
      <alignment horizontal="center" wrapText="1"/>
    </xf>
    <xf numFmtId="0" fontId="12" fillId="0" borderId="1" xfId="0" applyFont="1" applyBorder="1" applyAlignment="1">
      <alignment horizontal="center" wrapText="1"/>
    </xf>
    <xf numFmtId="0" fontId="8" fillId="2" borderId="1" xfId="0" applyFont="1" applyFill="1" applyBorder="1" applyAlignment="1">
      <alignment horizontal="center"/>
    </xf>
    <xf numFmtId="0" fontId="8" fillId="4" borderId="2" xfId="0" applyFont="1" applyFill="1" applyBorder="1" applyAlignment="1">
      <alignment wrapText="1"/>
    </xf>
    <xf numFmtId="0" fontId="8" fillId="0" borderId="0" xfId="0" applyFont="1"/>
    <xf numFmtId="0" fontId="7" fillId="3" borderId="1" xfId="0" applyFont="1" applyFill="1" applyBorder="1" applyAlignment="1">
      <alignment horizontal="center"/>
    </xf>
    <xf numFmtId="10" fontId="10" fillId="0" borderId="1" xfId="0" applyNumberFormat="1" applyFont="1" applyBorder="1" applyAlignment="1">
      <alignment horizontal="center" wrapText="1"/>
    </xf>
    <xf numFmtId="2" fontId="7" fillId="0" borderId="1" xfId="0" applyNumberFormat="1" applyFont="1" applyBorder="1" applyAlignment="1">
      <alignment horizontal="center" wrapText="1"/>
    </xf>
    <xf numFmtId="0" fontId="10" fillId="5" borderId="1" xfId="0" applyFont="1" applyFill="1" applyBorder="1" applyAlignment="1" applyProtection="1">
      <alignment horizontal="center" wrapText="1"/>
      <protection locked="0"/>
    </xf>
    <xf numFmtId="0" fontId="10" fillId="3" borderId="2" xfId="0" applyFont="1" applyFill="1" applyBorder="1" applyAlignment="1">
      <alignment wrapText="1"/>
    </xf>
    <xf numFmtId="0" fontId="13" fillId="0" borderId="0" xfId="0" applyFont="1"/>
    <xf numFmtId="0" fontId="10" fillId="0" borderId="0" xfId="0" applyFont="1" applyAlignment="1">
      <alignment wrapText="1"/>
    </xf>
    <xf numFmtId="0" fontId="10" fillId="0" borderId="0" xfId="0" applyFont="1"/>
    <xf numFmtId="10" fontId="7" fillId="0" borderId="1" xfId="0" applyNumberFormat="1" applyFont="1" applyBorder="1" applyAlignment="1">
      <alignment horizontal="center" wrapText="1"/>
    </xf>
    <xf numFmtId="2" fontId="8" fillId="2" borderId="1" xfId="0" applyNumberFormat="1" applyFont="1" applyFill="1" applyBorder="1" applyAlignment="1">
      <alignment horizontal="center"/>
    </xf>
    <xf numFmtId="0" fontId="14" fillId="0" borderId="0" xfId="0" applyFont="1" applyAlignment="1">
      <alignment wrapText="1"/>
    </xf>
    <xf numFmtId="0" fontId="12" fillId="0" borderId="0" xfId="0" applyFont="1" applyAlignment="1">
      <alignment wrapText="1"/>
    </xf>
    <xf numFmtId="0" fontId="13" fillId="0" borderId="0" xfId="0" applyFont="1" applyAlignment="1">
      <alignment wrapText="1"/>
    </xf>
    <xf numFmtId="0" fontId="7" fillId="0" borderId="0" xfId="0" applyFont="1" applyAlignment="1">
      <alignment horizontal="center"/>
    </xf>
    <xf numFmtId="2" fontId="10" fillId="0" borderId="0" xfId="0" applyNumberFormat="1" applyFont="1" applyAlignment="1">
      <alignment horizontal="center" wrapText="1"/>
    </xf>
    <xf numFmtId="0" fontId="10" fillId="0" borderId="0" xfId="0" applyFont="1" applyAlignment="1">
      <alignment horizontal="center" wrapText="1"/>
    </xf>
    <xf numFmtId="0" fontId="10" fillId="0" borderId="0" xfId="0" applyFont="1" applyAlignment="1">
      <alignment horizontal="center"/>
    </xf>
    <xf numFmtId="0" fontId="12" fillId="0" borderId="0" xfId="0" applyFont="1"/>
    <xf numFmtId="165" fontId="12" fillId="0" borderId="0" xfId="1" applyNumberFormat="1" applyFont="1" applyFill="1" applyBorder="1" applyProtection="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
  <sheetViews>
    <sheetView tabSelected="1" topLeftCell="B1" zoomScale="163" zoomScaleNormal="85" workbookViewId="0">
      <selection activeCell="E13" sqref="E13"/>
    </sheetView>
  </sheetViews>
  <sheetFormatPr baseColWidth="10" defaultColWidth="8.6640625" defaultRowHeight="11" x14ac:dyDescent="0.15"/>
  <cols>
    <col min="1" max="1" width="14.6640625" style="1" bestFit="1" customWidth="1"/>
    <col min="2" max="2" width="16" style="2" customWidth="1"/>
    <col min="3" max="3" width="28" style="2" bestFit="1" customWidth="1"/>
    <col min="4" max="4" width="24.6640625" style="2" customWidth="1"/>
    <col min="5" max="5" width="22.6640625" style="3" customWidth="1"/>
    <col min="6" max="6" width="55" style="6" bestFit="1" customWidth="1"/>
    <col min="7" max="7" width="48.5" style="5" bestFit="1" customWidth="1"/>
    <col min="8" max="16384" width="8.6640625" style="5"/>
  </cols>
  <sheetData>
    <row r="1" spans="1:7" x14ac:dyDescent="0.15">
      <c r="C1" s="3"/>
      <c r="D1" s="4" t="s">
        <v>17</v>
      </c>
      <c r="E1" s="5"/>
    </row>
    <row r="2" spans="1:7" x14ac:dyDescent="0.15">
      <c r="C2" s="3"/>
      <c r="D2" s="6"/>
      <c r="E2" s="5"/>
    </row>
    <row r="3" spans="1:7" ht="20" customHeight="1" x14ac:dyDescent="0.15">
      <c r="A3" s="7" t="s">
        <v>0</v>
      </c>
      <c r="B3" s="7" t="s">
        <v>18</v>
      </c>
      <c r="C3" s="8" t="s">
        <v>14</v>
      </c>
      <c r="D3" s="8"/>
      <c r="E3" s="8"/>
    </row>
    <row r="4" spans="1:7" ht="20.5" customHeight="1" x14ac:dyDescent="0.15">
      <c r="A4" s="7" t="s">
        <v>0</v>
      </c>
      <c r="B4" s="7" t="s">
        <v>19</v>
      </c>
      <c r="C4" s="8" t="s">
        <v>16</v>
      </c>
      <c r="D4" s="8"/>
      <c r="E4" s="8"/>
    </row>
    <row r="5" spans="1:7" ht="12" x14ac:dyDescent="0.15">
      <c r="A5" s="9"/>
      <c r="B5" s="9"/>
      <c r="C5" s="10"/>
      <c r="D5" s="11" t="s">
        <v>20</v>
      </c>
      <c r="E5" s="12">
        <v>200000</v>
      </c>
    </row>
    <row r="6" spans="1:7" x14ac:dyDescent="0.15">
      <c r="A6" s="9"/>
      <c r="B6" s="9"/>
      <c r="C6" s="9"/>
      <c r="D6" s="9"/>
      <c r="E6" s="10"/>
      <c r="F6" s="9"/>
      <c r="G6" s="13"/>
    </row>
    <row r="7" spans="1:7" ht="24" x14ac:dyDescent="0.15">
      <c r="A7" s="9"/>
      <c r="B7" s="11" t="s">
        <v>21</v>
      </c>
      <c r="C7" s="14">
        <v>7</v>
      </c>
      <c r="D7" s="15" t="s">
        <v>0</v>
      </c>
      <c r="E7" s="16" t="s">
        <v>0</v>
      </c>
      <c r="F7" s="4"/>
      <c r="G7" s="13"/>
    </row>
    <row r="8" spans="1:7" ht="12" x14ac:dyDescent="0.15">
      <c r="A8" s="15"/>
      <c r="B8" s="17"/>
      <c r="C8" s="15"/>
      <c r="D8" s="15" t="s">
        <v>22</v>
      </c>
      <c r="E8" s="18" t="str">
        <f>IF(E9="YES",IF(AND((E10=0),(E11&gt;=C7)),"Acceptat","Respins"),"Date eronat introduse")</f>
        <v>Date eronat introduse</v>
      </c>
      <c r="F8" s="19" t="s">
        <v>0</v>
      </c>
      <c r="G8" s="9" t="s">
        <v>0</v>
      </c>
    </row>
    <row r="9" spans="1:7" ht="16.5" customHeight="1" x14ac:dyDescent="0.15">
      <c r="A9" s="15"/>
      <c r="B9" s="17"/>
      <c r="C9" s="15"/>
      <c r="D9" s="15" t="s">
        <v>23</v>
      </c>
      <c r="E9" s="20" t="str">
        <f>IF(COUNTIF(E13:E31,-1)=0,"DA","NU")</f>
        <v>DA</v>
      </c>
      <c r="F9" s="19"/>
      <c r="G9" s="9"/>
    </row>
    <row r="10" spans="1:7" hidden="1" x14ac:dyDescent="0.15">
      <c r="A10" s="15"/>
      <c r="B10" s="17"/>
      <c r="C10" s="11"/>
      <c r="D10" s="15" t="s">
        <v>13</v>
      </c>
      <c r="E10" s="21" t="str">
        <f>IF(E9="YES",COUNTIF(E14:E18,"&lt;=3")+COUNTIF(E20:E22,"&lt;=3")+COUNTIF(E24:E25,"&lt;=3")+COUNTIF(E28:E29,"&lt;=3")+COUNTIF(E31:E31,"&lt;=3")+IF(E5&gt;=200000000,COUNTIF(E26:E26,"&lt;=3"),0)+COUNTIF(E27:E27,"N")+COUNTIF(E30:E30,"N"),"WRONG INPUTS")</f>
        <v>WRONG INPUTS</v>
      </c>
      <c r="F10" s="19" t="s">
        <v>12</v>
      </c>
      <c r="G10" s="9" t="s">
        <v>0</v>
      </c>
    </row>
    <row r="11" spans="1:7" x14ac:dyDescent="0.15">
      <c r="A11" s="15"/>
      <c r="B11" s="17"/>
      <c r="C11" s="11"/>
      <c r="D11" s="15" t="s">
        <v>24</v>
      </c>
      <c r="E11" s="20" t="str">
        <f>IF(E9="YES",B13*E13+B19*E19+B23*E23+B28*E28+B29*E29+B31*E31,"Gresit")</f>
        <v>Gresit</v>
      </c>
      <c r="F11" s="19"/>
      <c r="G11" s="9" t="s">
        <v>0</v>
      </c>
    </row>
    <row r="12" spans="1:7" ht="12" x14ac:dyDescent="0.15">
      <c r="A12" s="22" t="s">
        <v>52</v>
      </c>
      <c r="B12" s="23" t="s">
        <v>51</v>
      </c>
      <c r="C12" s="23" t="s">
        <v>50</v>
      </c>
      <c r="D12" s="23" t="s">
        <v>28</v>
      </c>
      <c r="E12" s="24"/>
      <c r="F12" s="25" t="s">
        <v>25</v>
      </c>
      <c r="G12" s="26"/>
    </row>
    <row r="13" spans="1:7" ht="12" x14ac:dyDescent="0.15">
      <c r="A13" s="27">
        <v>1</v>
      </c>
      <c r="B13" s="28">
        <v>0.05</v>
      </c>
      <c r="C13" s="29" t="s">
        <v>0</v>
      </c>
      <c r="D13" s="30" t="s">
        <v>27</v>
      </c>
      <c r="E13" s="31">
        <f>SUMPRODUCT(C14:C18,E14:E18)</f>
        <v>10</v>
      </c>
      <c r="F13" s="32" t="s">
        <v>26</v>
      </c>
      <c r="G13" s="33"/>
    </row>
    <row r="14" spans="1:7" ht="50.5" customHeight="1" x14ac:dyDescent="0.15">
      <c r="A14" s="34">
        <v>1.1000000000000001</v>
      </c>
      <c r="B14" s="35"/>
      <c r="C14" s="36">
        <v>0.2</v>
      </c>
      <c r="D14" s="37">
        <v>10</v>
      </c>
      <c r="E14" s="31">
        <f>IF(AND(D14&lt;=10,D14&gt;=0),D14,-1)</f>
        <v>10</v>
      </c>
      <c r="F14" s="38" t="s">
        <v>31</v>
      </c>
      <c r="G14" s="39"/>
    </row>
    <row r="15" spans="1:7" ht="12" x14ac:dyDescent="0.15">
      <c r="A15" s="34" t="s">
        <v>1</v>
      </c>
      <c r="B15" s="35"/>
      <c r="C15" s="36">
        <v>0.2</v>
      </c>
      <c r="D15" s="37">
        <v>10</v>
      </c>
      <c r="E15" s="31">
        <f t="shared" ref="E15:E18" si="0">IF(AND(D15&lt;=10,D15&gt;=0),D15,-1)</f>
        <v>10</v>
      </c>
      <c r="F15" s="38" t="s">
        <v>32</v>
      </c>
      <c r="G15" s="40"/>
    </row>
    <row r="16" spans="1:7" ht="12" x14ac:dyDescent="0.15">
      <c r="A16" s="34" t="s">
        <v>2</v>
      </c>
      <c r="B16" s="35"/>
      <c r="C16" s="36">
        <v>0.2</v>
      </c>
      <c r="D16" s="37">
        <v>10</v>
      </c>
      <c r="E16" s="31">
        <f t="shared" si="0"/>
        <v>10</v>
      </c>
      <c r="F16" s="38" t="s">
        <v>33</v>
      </c>
      <c r="G16" s="40"/>
    </row>
    <row r="17" spans="1:7" ht="12" x14ac:dyDescent="0.15">
      <c r="A17" s="34" t="s">
        <v>3</v>
      </c>
      <c r="B17" s="35"/>
      <c r="C17" s="36">
        <v>0.2</v>
      </c>
      <c r="D17" s="37">
        <v>10</v>
      </c>
      <c r="E17" s="31">
        <f t="shared" si="0"/>
        <v>10</v>
      </c>
      <c r="F17" s="38" t="s">
        <v>34</v>
      </c>
      <c r="G17" s="39"/>
    </row>
    <row r="18" spans="1:7" ht="12" x14ac:dyDescent="0.15">
      <c r="A18" s="34" t="s">
        <v>4</v>
      </c>
      <c r="B18" s="35"/>
      <c r="C18" s="36">
        <v>0.2</v>
      </c>
      <c r="D18" s="37">
        <v>10</v>
      </c>
      <c r="E18" s="31">
        <f t="shared" si="0"/>
        <v>10</v>
      </c>
      <c r="F18" s="38" t="s">
        <v>35</v>
      </c>
      <c r="G18" s="41"/>
    </row>
    <row r="19" spans="1:7" ht="12" x14ac:dyDescent="0.15">
      <c r="A19" s="27">
        <v>2</v>
      </c>
      <c r="B19" s="42">
        <v>0.2</v>
      </c>
      <c r="C19" s="29" t="s">
        <v>0</v>
      </c>
      <c r="D19" s="30" t="s">
        <v>15</v>
      </c>
      <c r="E19" s="43">
        <f>SUMPRODUCT(C20:C22,E20:E22)</f>
        <v>7.333333333333333</v>
      </c>
      <c r="F19" s="32" t="s">
        <v>36</v>
      </c>
      <c r="G19" s="44"/>
    </row>
    <row r="20" spans="1:7" ht="12" x14ac:dyDescent="0.15">
      <c r="A20" s="34" t="s">
        <v>5</v>
      </c>
      <c r="B20" s="35"/>
      <c r="C20" s="36">
        <v>0.33333333333333331</v>
      </c>
      <c r="D20" s="37">
        <v>9</v>
      </c>
      <c r="E20" s="31">
        <f>IF(AND(D20&lt;=10,D20&gt;=0),D20,-1)</f>
        <v>9</v>
      </c>
      <c r="F20" s="38" t="s">
        <v>37</v>
      </c>
      <c r="G20" s="40"/>
    </row>
    <row r="21" spans="1:7" ht="12" x14ac:dyDescent="0.15">
      <c r="A21" s="34" t="s">
        <v>6</v>
      </c>
      <c r="B21" s="35"/>
      <c r="C21" s="36">
        <v>0.33333333333333331</v>
      </c>
      <c r="D21" s="37">
        <v>9</v>
      </c>
      <c r="E21" s="31">
        <f>IF(AND(D21&lt;=10,D21&gt;=0),D21,-1)</f>
        <v>9</v>
      </c>
      <c r="F21" s="38" t="s">
        <v>38</v>
      </c>
      <c r="G21" s="40"/>
    </row>
    <row r="22" spans="1:7" ht="12" x14ac:dyDescent="0.15">
      <c r="A22" s="34" t="s">
        <v>7</v>
      </c>
      <c r="B22" s="35"/>
      <c r="C22" s="36">
        <v>0.33333333333333331</v>
      </c>
      <c r="D22" s="37">
        <v>4</v>
      </c>
      <c r="E22" s="31">
        <f>IF(AND(D22&lt;=10,D22&gt;=0),D22,-1)</f>
        <v>4</v>
      </c>
      <c r="F22" s="38" t="s">
        <v>39</v>
      </c>
      <c r="G22" s="40"/>
    </row>
    <row r="23" spans="1:7" ht="24" x14ac:dyDescent="0.15">
      <c r="A23" s="27">
        <v>3</v>
      </c>
      <c r="B23" s="42">
        <v>0.45</v>
      </c>
      <c r="C23" s="29" t="s">
        <v>0</v>
      </c>
      <c r="D23" s="30" t="s">
        <v>49</v>
      </c>
      <c r="E23" s="31">
        <f>IF(E5&gt;=200000000,SUMPRODUCT(C24:C26,E24:E26),0.445*D24+0.555*D25)</f>
        <v>10</v>
      </c>
      <c r="F23" s="32" t="s">
        <v>40</v>
      </c>
      <c r="G23" s="33"/>
    </row>
    <row r="24" spans="1:7" ht="12" x14ac:dyDescent="0.15">
      <c r="A24" s="34" t="s">
        <v>8</v>
      </c>
      <c r="B24" s="35"/>
      <c r="C24" s="36">
        <v>0.2</v>
      </c>
      <c r="D24" s="37">
        <v>10</v>
      </c>
      <c r="E24" s="31">
        <f>IF(AND(D24&lt;=10,D24&gt;=0),D24,-1)</f>
        <v>10</v>
      </c>
      <c r="F24" s="38" t="s">
        <v>41</v>
      </c>
      <c r="G24" s="40"/>
    </row>
    <row r="25" spans="1:7" ht="12" x14ac:dyDescent="0.15">
      <c r="A25" s="34" t="s">
        <v>9</v>
      </c>
      <c r="B25" s="35"/>
      <c r="C25" s="36">
        <v>0.25</v>
      </c>
      <c r="D25" s="37">
        <v>10</v>
      </c>
      <c r="E25" s="31">
        <f>IF(AND(D25&lt;=10,D25&gt;=0),D25,-1)</f>
        <v>10</v>
      </c>
      <c r="F25" s="38" t="s">
        <v>42</v>
      </c>
      <c r="G25" s="40"/>
    </row>
    <row r="26" spans="1:7" ht="12" x14ac:dyDescent="0.15">
      <c r="A26" s="34" t="s">
        <v>10</v>
      </c>
      <c r="B26" s="35"/>
      <c r="C26" s="36">
        <v>0.55000000000000004</v>
      </c>
      <c r="D26" s="37">
        <v>10</v>
      </c>
      <c r="E26" s="31">
        <f>IF(AND(D26&lt;=10,D26&gt;=0),D26,-1)</f>
        <v>10</v>
      </c>
      <c r="F26" s="38" t="s">
        <v>43</v>
      </c>
      <c r="G26" s="45"/>
    </row>
    <row r="27" spans="1:7" ht="12" x14ac:dyDescent="0.15">
      <c r="A27" s="27">
        <v>4</v>
      </c>
      <c r="B27" s="35" t="s">
        <v>0</v>
      </c>
      <c r="C27" s="29" t="s">
        <v>29</v>
      </c>
      <c r="D27" s="37" t="s">
        <v>11</v>
      </c>
      <c r="E27" s="31" t="str">
        <f>IF(OR(D27="Y",D27="N"),D27,-1)</f>
        <v>Y</v>
      </c>
      <c r="F27" s="32" t="s">
        <v>44</v>
      </c>
      <c r="G27" s="46"/>
    </row>
    <row r="28" spans="1:7" ht="12" x14ac:dyDescent="0.15">
      <c r="A28" s="27">
        <v>5</v>
      </c>
      <c r="B28" s="42">
        <v>0.1</v>
      </c>
      <c r="C28" s="29"/>
      <c r="D28" s="37">
        <v>7</v>
      </c>
      <c r="E28" s="31">
        <f>IF(AND(D28&lt;=10,D28&gt;=0),D28,-1)</f>
        <v>7</v>
      </c>
      <c r="F28" s="32" t="s">
        <v>45</v>
      </c>
      <c r="G28" s="46"/>
    </row>
    <row r="29" spans="1:7" ht="12" x14ac:dyDescent="0.15">
      <c r="A29" s="27">
        <v>6</v>
      </c>
      <c r="B29" s="42">
        <v>0.1</v>
      </c>
      <c r="C29" s="29"/>
      <c r="D29" s="37">
        <v>7</v>
      </c>
      <c r="E29" s="31">
        <f>IF(AND(D29&lt;=10,D29&gt;=0),D29,-1)</f>
        <v>7</v>
      </c>
      <c r="F29" s="32" t="s">
        <v>46</v>
      </c>
      <c r="G29" s="46"/>
    </row>
    <row r="30" spans="1:7" ht="12" x14ac:dyDescent="0.15">
      <c r="A30" s="27">
        <v>7</v>
      </c>
      <c r="B30" s="35" t="s">
        <v>0</v>
      </c>
      <c r="C30" s="29" t="s">
        <v>29</v>
      </c>
      <c r="D30" s="37" t="s">
        <v>11</v>
      </c>
      <c r="E30" s="31" t="str">
        <f>IF(OR(D30="Y",D30="N"),D30,-1)</f>
        <v>Y</v>
      </c>
      <c r="F30" s="32" t="s">
        <v>47</v>
      </c>
      <c r="G30" s="39"/>
    </row>
    <row r="31" spans="1:7" ht="12" x14ac:dyDescent="0.15">
      <c r="A31" s="27">
        <v>8</v>
      </c>
      <c r="B31" s="42">
        <v>0.1</v>
      </c>
      <c r="C31" s="29"/>
      <c r="D31" s="37">
        <v>4</v>
      </c>
      <c r="E31" s="31">
        <f>IF(AND(D31&lt;=10,D31&gt;=0),D31,-1)</f>
        <v>4</v>
      </c>
      <c r="F31" s="32" t="s">
        <v>48</v>
      </c>
      <c r="G31" s="39"/>
    </row>
    <row r="32" spans="1:7" x14ac:dyDescent="0.15">
      <c r="A32" s="47"/>
      <c r="B32" s="48"/>
      <c r="C32" s="49"/>
      <c r="D32" s="49"/>
      <c r="E32" s="50"/>
      <c r="F32" s="40"/>
      <c r="G32" s="41"/>
    </row>
    <row r="33" spans="1:7" x14ac:dyDescent="0.15">
      <c r="A33" s="47"/>
      <c r="B33" s="48"/>
      <c r="C33" s="51" t="s">
        <v>30</v>
      </c>
      <c r="E33" s="52">
        <v>200000000</v>
      </c>
    </row>
    <row r="34" spans="1:7" x14ac:dyDescent="0.15">
      <c r="A34" s="47"/>
      <c r="B34" s="48"/>
      <c r="C34" s="49"/>
      <c r="D34" s="49"/>
      <c r="E34" s="50"/>
      <c r="F34" s="40"/>
      <c r="G34" s="41"/>
    </row>
    <row r="35" spans="1:7" ht="12" x14ac:dyDescent="0.15">
      <c r="C35" s="49"/>
      <c r="F35" s="6" t="s">
        <v>0</v>
      </c>
      <c r="G35" s="5" t="s">
        <v>0</v>
      </c>
    </row>
    <row r="36" spans="1:7" ht="12" x14ac:dyDescent="0.15">
      <c r="C36" s="49"/>
      <c r="F36" s="6" t="s">
        <v>0</v>
      </c>
    </row>
    <row r="37" spans="1:7" x14ac:dyDescent="0.15">
      <c r="C37" s="49"/>
    </row>
    <row r="38" spans="1:7" x14ac:dyDescent="0.15">
      <c r="C38" s="49"/>
    </row>
    <row r="39" spans="1:7" x14ac:dyDescent="0.15">
      <c r="C39" s="49"/>
    </row>
  </sheetData>
  <sheetProtection algorithmName="SHA-512" hashValue="puHzXPzwwaorXgvjImfMGSl9gXWiBZRRt5ziCWWbAhg6OxCSb3nlvx6YGsRCVtMDz+9FQd6/hzQ+oKc4GBuENg==" saltValue="oGKflURJldi+fPYW3XTKSQ==" spinCount="100000" sheet="1" objects="1" scenarios="1"/>
  <pageMargins left="0.7" right="0.7" top="0.75" bottom="0.75" header="0.3" footer="0.3"/>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Scoring_Methodology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Gnel</dc:creator>
  <cp:lastModifiedBy>Microsoft Office User</cp:lastModifiedBy>
  <cp:lastPrinted>2021-11-17T08:32:51Z</cp:lastPrinted>
  <dcterms:created xsi:type="dcterms:W3CDTF">2021-11-17T08:03:41Z</dcterms:created>
  <dcterms:modified xsi:type="dcterms:W3CDTF">2026-05-14T17:27:37Z</dcterms:modified>
</cp:coreProperties>
</file>